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r.migranova\Documents\Закупки\2015 г\Муфты медного кабеля_нов. ред\"/>
    </mc:Choice>
  </mc:AlternateContent>
  <bookViews>
    <workbookView xWindow="240" yWindow="30" windowWidth="19980" windowHeight="10110"/>
  </bookViews>
  <sheets>
    <sheet name="Лист1" sheetId="1" r:id="rId1"/>
    <sheet name="XLR_NoRangeSheet" sheetId="2" state="veryHidden" r:id="rId2"/>
  </sheets>
  <definedNames>
    <definedName name="Query1">Лист1!$A$7:$AE$14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Лист1!$A$19:$Q$21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O8" i="1" l="1"/>
  <c r="O9" i="1"/>
  <c r="O10" i="1"/>
  <c r="O11" i="1"/>
  <c r="O12" i="1"/>
  <c r="O13" i="1"/>
  <c r="O7" i="1"/>
  <c r="L9" i="1" l="1"/>
  <c r="L10" i="1"/>
  <c r="L11" i="1"/>
  <c r="L13" i="1"/>
  <c r="L7" i="1"/>
  <c r="I8" i="1"/>
  <c r="L8" i="1" s="1"/>
  <c r="I9" i="1"/>
  <c r="I10" i="1"/>
  <c r="I11" i="1"/>
  <c r="I12" i="1"/>
  <c r="L12" i="1" s="1"/>
  <c r="I13" i="1"/>
  <c r="I7" i="1"/>
  <c r="N14" i="1" l="1"/>
  <c r="O14" i="1" s="1"/>
  <c r="O15" i="1" s="1"/>
  <c r="B13" i="1"/>
  <c r="B12" i="1"/>
  <c r="B11" i="1"/>
  <c r="B10" i="1"/>
  <c r="B9" i="1"/>
  <c r="B8" i="1"/>
  <c r="B7" i="1"/>
  <c r="B5" i="2"/>
  <c r="D32" i="1"/>
  <c r="D31" i="1"/>
  <c r="D30" i="1"/>
</calcChain>
</file>

<file path=xl/sharedStrings.xml><?xml version="1.0" encoding="utf-8"?>
<sst xmlns="http://schemas.openxmlformats.org/spreadsheetml/2006/main" count="94" uniqueCount="74">
  <si>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</si>
  <si>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</si>
  <si>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</si>
  <si>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</si>
  <si>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</si>
  <si>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</si>
  <si>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</si>
  <si>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</si>
  <si>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</si>
  <si>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</si>
  <si>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</si>
  <si>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Исполнитель:</t>
  </si>
  <si>
    <t>тел.</t>
  </si>
  <si>
    <t>эл.почта</t>
  </si>
  <si>
    <t>Eд.изм</t>
  </si>
  <si>
    <t>Наименование товара</t>
  </si>
  <si>
    <t>Количество</t>
  </si>
  <si>
    <t>I кв.</t>
  </si>
  <si>
    <t>II кв.</t>
  </si>
  <si>
    <t>III кв.</t>
  </si>
  <si>
    <t>IV кв.</t>
  </si>
  <si>
    <t>Итого</t>
  </si>
  <si>
    <t>В т.ч. НДС</t>
  </si>
  <si>
    <t>ЛОТ</t>
  </si>
  <si>
    <t>не менее 12 месяцев</t>
  </si>
  <si>
    <t>Гарантийные обязательства</t>
  </si>
  <si>
    <t xml:space="preserve">Срок службы </t>
  </si>
  <si>
    <t>не менее 25 лет</t>
  </si>
  <si>
    <t>Номенклатура</t>
  </si>
  <si>
    <t>1Заполняется в случае отличия наименования продукции, предлагаемой участником, от наименования продукции, указанной в закупочной документации</t>
  </si>
  <si>
    <t>4.2, Developer  (build 122-D7)</t>
  </si>
  <si>
    <t>Query2</t>
  </si>
  <si>
    <t>г.Уфа</t>
  </si>
  <si>
    <t>Поставка  муфт  медного кабеля (ТУМКС, ТУТ)</t>
  </si>
  <si>
    <t>, тел. , эл.почта:</t>
  </si>
  <si>
    <t/>
  </si>
  <si>
    <t>31.12.2015</t>
  </si>
  <si>
    <t>Шушпанникова Елена Викторовна</t>
  </si>
  <si>
    <t>(347)221-57-56</t>
  </si>
  <si>
    <t>Группа главного энергетика (ГГЭ)</t>
  </si>
  <si>
    <t>Приложение 1.2</t>
  </si>
  <si>
    <t>28523</t>
  </si>
  <si>
    <t>ИЗОЛЕНТА КРАСНАЯ</t>
  </si>
  <si>
    <t>Лента изоляционная</t>
  </si>
  <si>
    <t>шт</t>
  </si>
  <si>
    <t xml:space="preserve">  кол-во: 50; г. Мелеуз, ул. Воровского, д.2; Киреева В.Р. 89371692391</t>
  </si>
  <si>
    <t>5420</t>
  </si>
  <si>
    <t>ИЗОЛЕНТА ПВХ</t>
  </si>
  <si>
    <t xml:space="preserve">  кол-во: 150; г. Мелеуз, ул. Воровского, д.2; Киреева В.Р. 89371692391</t>
  </si>
  <si>
    <t>5325</t>
  </si>
  <si>
    <t>ИЗОЛЕНТА СИНЯЯ</t>
  </si>
  <si>
    <t xml:space="preserve">  кол-во: 100; г. Мелеуз, ул. Воровского, д.2; Киреева В.Р. 89371692391</t>
  </si>
  <si>
    <t>43114</t>
  </si>
  <si>
    <t>ИЗОЛЕНТА ПВХ ЖЕЛТАЯ</t>
  </si>
  <si>
    <t>лента изоляционная</t>
  </si>
  <si>
    <t>43115</t>
  </si>
  <si>
    <t>ИЗОЛЕНТА ПВХ БЕЛАЯ</t>
  </si>
  <si>
    <t>43117</t>
  </si>
  <si>
    <t>ИЗОЛЕНТА ПВХ ЖЕЛТО-ЗЕЛЕНАЯ</t>
  </si>
  <si>
    <t>43386</t>
  </si>
  <si>
    <t>СКОТЧ МОНТАЖНЫЙ АРМИРОВАННЫЙ 50 М</t>
  </si>
  <si>
    <t>использоваться для различных строительных, ремонтных и монтажных работ</t>
  </si>
  <si>
    <t xml:space="preserve">  кол-во: 4; г. Уфа, ул. Каспийская, д.14; Мухаметшина З.Р. 89018173671</t>
  </si>
  <si>
    <t>1 Паспорт  изделия</t>
  </si>
  <si>
    <t>2 Сертификаты качества</t>
  </si>
  <si>
    <t>3 Гарантийные обязательства - 12 месяцев</t>
  </si>
  <si>
    <t>Мухамадеев Алексей Викторович тел. /347/ 221-55-87, 8-917-342-21-83 эл.почта: muhamadeevav@mail.ru</t>
  </si>
  <si>
    <t>Приложение 1.4</t>
  </si>
  <si>
    <t>Хайруллин Р.Х. тел. /347/ 250-66-85, 8-901-813-93-64 эл. почта: r.hairullin@bashtel.ru</t>
  </si>
  <si>
    <t>Поставка изоленты  и скотча армированного</t>
  </si>
  <si>
    <t>2 кв. до 25 мая 2015; 4 кв. до 20 октября 2015.</t>
  </si>
  <si>
    <t>Предельная цена за единицу измерения без НДС, включая стоимость тары и доставку, рубли РФ</t>
  </si>
  <si>
    <t>Предельная сумма без НДС, включая стоимость тары и доставку, рубли РФ</t>
  </si>
  <si>
    <t>Прдельная сумма в том числе НДС, включая стоимость тары и доставку, рубли РФ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</si>
</sst>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49" fontId="0" fillId="0" borderId="1" xfId="0" applyNumberFormat="1" applyBorder="1" applyAlignment="1">
      <alignment horizontal="left" vertical="top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4" fontId="0" fillId="0" borderId="5" xfId="0" applyNumberFormat="1" applyBorder="1" applyAlignment="1">
      <alignment horizontal="right"/>
    </xf>
    <xf numFmtId="164" fontId="0" fillId="2" borderId="1" xfId="0" applyNumberFormat="1" applyFill="1" applyBorder="1" applyAlignment="1">
      <alignment horizontal="right" vertical="top" wrapText="1"/>
    </xf>
    <xf numFmtId="0" fontId="0" fillId="0" borderId="0" xfId="0" applyNumberFormat="1"/>
    <xf numFmtId="0" fontId="2" fillId="0" borderId="0" xfId="0" applyNumberFormat="1" applyFont="1"/>
    <xf numFmtId="0" fontId="3" fillId="0" borderId="2" xfId="0" applyNumberFormat="1" applyFont="1" applyBorder="1" applyAlignment="1">
      <alignment horizontal="center" vertical="top" wrapText="1"/>
    </xf>
    <xf numFmtId="0" fontId="0" fillId="0" borderId="1" xfId="0" applyNumberFormat="1" applyFont="1" applyBorder="1" applyAlignment="1">
      <alignment horizontal="center"/>
    </xf>
    <xf numFmtId="0" fontId="0" fillId="0" borderId="4" xfId="0" applyNumberFormat="1" applyBorder="1"/>
    <xf numFmtId="0" fontId="0" fillId="0" borderId="0" xfId="0" applyNumberFormat="1" applyBorder="1"/>
    <xf numFmtId="0" fontId="0" fillId="0" borderId="0" xfId="0" applyNumberFormat="1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E32"/>
  <sheetViews>
    <sheetView tabSelected="1" topLeftCell="A13" zoomScaleNormal="100" workbookViewId="0">
      <selection activeCell="L15" sqref="L15"/>
    </sheetView>
  </sheetViews>
  <sheetFormatPr defaultRowHeight="15" x14ac:dyDescent="0.25"/>
  <cols>
    <col min="1" max="1" width="0.85546875" customWidth="1"/>
    <col min="2" max="2" width="8.42578125" customWidth="1"/>
    <col min="3" max="3" width="8.42578125" style="11" customWidth="1"/>
    <col min="4" max="4" width="26.42578125" customWidth="1"/>
    <col min="5" max="5" width="28.7109375" customWidth="1"/>
    <col min="7" max="8" width="0" hidden="1" customWidth="1"/>
    <col min="9" max="9" width="9.140625" style="33"/>
    <col min="11" max="11" width="9.140625" style="7"/>
    <col min="12" max="12" width="9.140625" style="33"/>
    <col min="13" max="13" width="19.5703125" style="8" customWidth="1"/>
    <col min="14" max="14" width="16" style="8" customWidth="1"/>
    <col min="15" max="15" width="18.28515625" style="10" customWidth="1"/>
    <col min="16" max="16" width="18.7109375" customWidth="1"/>
    <col min="17" max="17" width="3.28515625" customWidth="1"/>
    <col min="27" max="30" width="9.140625" style="11"/>
  </cols>
  <sheetData>
    <row r="1" spans="1:31" x14ac:dyDescent="0.25">
      <c r="P1" s="20" t="s">
        <v>67</v>
      </c>
    </row>
    <row r="2" spans="1:31" x14ac:dyDescent="0.25">
      <c r="B2" s="46" t="s">
        <v>10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</row>
    <row r="3" spans="1:31" x14ac:dyDescent="0.25">
      <c r="B3" t="s">
        <v>23</v>
      </c>
      <c r="C3" s="11" t="s">
        <v>69</v>
      </c>
      <c r="D3" s="24"/>
      <c r="E3" s="23"/>
      <c r="G3" s="23"/>
      <c r="H3" s="23" t="s">
        <v>39</v>
      </c>
      <c r="I3" s="34"/>
      <c r="P3" s="20"/>
      <c r="Q3" s="3"/>
    </row>
    <row r="4" spans="1:31" s="12" customFormat="1" ht="15" customHeight="1" x14ac:dyDescent="0.25">
      <c r="B4" s="47" t="s">
        <v>0</v>
      </c>
      <c r="C4" s="50" t="s">
        <v>28</v>
      </c>
      <c r="D4" s="47" t="s">
        <v>15</v>
      </c>
      <c r="E4" s="47" t="s">
        <v>1</v>
      </c>
      <c r="F4" s="47" t="s">
        <v>14</v>
      </c>
      <c r="G4" s="49" t="s">
        <v>16</v>
      </c>
      <c r="H4" s="49"/>
      <c r="I4" s="49"/>
      <c r="J4" s="49"/>
      <c r="K4" s="49"/>
      <c r="L4" s="49"/>
      <c r="M4" s="58" t="s">
        <v>71</v>
      </c>
      <c r="N4" s="56" t="s">
        <v>72</v>
      </c>
      <c r="O4" s="48" t="s">
        <v>73</v>
      </c>
      <c r="P4" s="47" t="s">
        <v>2</v>
      </c>
      <c r="Q4" s="13"/>
    </row>
    <row r="5" spans="1:31" s="14" customFormat="1" ht="77.25" customHeight="1" x14ac:dyDescent="0.25">
      <c r="B5" s="47"/>
      <c r="C5" s="51"/>
      <c r="D5" s="47"/>
      <c r="E5" s="47"/>
      <c r="F5" s="47"/>
      <c r="G5" s="9" t="s">
        <v>17</v>
      </c>
      <c r="H5" s="9" t="s">
        <v>18</v>
      </c>
      <c r="I5" s="35" t="s">
        <v>18</v>
      </c>
      <c r="J5" s="9" t="s">
        <v>19</v>
      </c>
      <c r="K5" s="9" t="s">
        <v>20</v>
      </c>
      <c r="L5" s="35" t="s">
        <v>21</v>
      </c>
      <c r="M5" s="59"/>
      <c r="N5" s="57"/>
      <c r="O5" s="48"/>
      <c r="P5" s="47"/>
    </row>
    <row r="6" spans="1:31" s="12" customFormat="1" x14ac:dyDescent="0.25">
      <c r="B6" s="15">
        <v>1</v>
      </c>
      <c r="C6" s="26">
        <v>2</v>
      </c>
      <c r="D6" s="15">
        <v>3</v>
      </c>
      <c r="E6" s="15">
        <v>4</v>
      </c>
      <c r="F6" s="15">
        <v>5</v>
      </c>
      <c r="G6" s="15">
        <v>6</v>
      </c>
      <c r="H6" s="15">
        <v>7</v>
      </c>
      <c r="I6" s="36">
        <v>6</v>
      </c>
      <c r="J6" s="15">
        <v>7</v>
      </c>
      <c r="K6" s="15">
        <v>8</v>
      </c>
      <c r="L6" s="36">
        <v>9</v>
      </c>
      <c r="M6" s="15">
        <v>10</v>
      </c>
      <c r="N6" s="15">
        <v>11</v>
      </c>
      <c r="O6" s="15">
        <v>12</v>
      </c>
      <c r="P6" s="15">
        <v>13</v>
      </c>
    </row>
    <row r="7" spans="1:31" ht="75" x14ac:dyDescent="0.25">
      <c r="A7" s="11"/>
      <c r="B7" s="6">
        <f t="shared" ref="B7:B13" si="0">ROW()-6</f>
        <v>1</v>
      </c>
      <c r="C7" s="6" t="s">
        <v>41</v>
      </c>
      <c r="D7" s="1" t="s">
        <v>42</v>
      </c>
      <c r="E7" s="1" t="s">
        <v>43</v>
      </c>
      <c r="F7" s="4" t="s">
        <v>44</v>
      </c>
      <c r="G7" s="25">
        <v>50</v>
      </c>
      <c r="H7" s="25">
        <v>0</v>
      </c>
      <c r="I7" s="25">
        <f>G7+H7</f>
        <v>50</v>
      </c>
      <c r="J7" s="25">
        <v>0</v>
      </c>
      <c r="K7" s="25">
        <v>0</v>
      </c>
      <c r="L7" s="25">
        <f>I7+J7+K7</f>
        <v>50</v>
      </c>
      <c r="M7" s="5">
        <v>59.33</v>
      </c>
      <c r="N7" s="5">
        <v>1000</v>
      </c>
      <c r="O7" s="5">
        <f>N7*1.18</f>
        <v>1180</v>
      </c>
      <c r="P7" s="1" t="s">
        <v>45</v>
      </c>
      <c r="Q7" s="11"/>
      <c r="R7" s="11"/>
      <c r="S7" s="11"/>
      <c r="T7" s="11"/>
      <c r="U7" s="11"/>
      <c r="V7" s="11"/>
      <c r="W7" s="11"/>
      <c r="X7" s="11"/>
      <c r="Y7" s="11"/>
      <c r="Z7" s="11"/>
      <c r="AE7" s="11"/>
    </row>
    <row r="8" spans="1:31" ht="75" x14ac:dyDescent="0.25">
      <c r="A8" s="11"/>
      <c r="B8" s="6">
        <f t="shared" si="0"/>
        <v>2</v>
      </c>
      <c r="C8" s="6" t="s">
        <v>46</v>
      </c>
      <c r="D8" s="1" t="s">
        <v>47</v>
      </c>
      <c r="E8" s="1" t="s">
        <v>43</v>
      </c>
      <c r="F8" s="4" t="s">
        <v>44</v>
      </c>
      <c r="G8" s="25">
        <v>150</v>
      </c>
      <c r="H8" s="25">
        <v>0</v>
      </c>
      <c r="I8" s="25">
        <f t="shared" ref="I8:I13" si="1">G8+H8</f>
        <v>150</v>
      </c>
      <c r="J8" s="25">
        <v>0</v>
      </c>
      <c r="K8" s="25">
        <v>0</v>
      </c>
      <c r="L8" s="25">
        <f t="shared" ref="L8:L13" si="2">I8+J8+K8</f>
        <v>150</v>
      </c>
      <c r="M8" s="5">
        <v>59.33</v>
      </c>
      <c r="N8" s="5">
        <v>3000</v>
      </c>
      <c r="O8" s="5">
        <f t="shared" ref="O8:O13" si="3">N8*1.18</f>
        <v>3540</v>
      </c>
      <c r="P8" s="1" t="s">
        <v>48</v>
      </c>
      <c r="Q8" s="11"/>
      <c r="R8" s="11"/>
      <c r="S8" s="11"/>
      <c r="T8" s="11"/>
      <c r="U8" s="11"/>
      <c r="V8" s="11"/>
      <c r="W8" s="11"/>
      <c r="X8" s="11"/>
      <c r="Y8" s="11"/>
      <c r="Z8" s="11"/>
      <c r="AE8" s="11"/>
    </row>
    <row r="9" spans="1:31" s="11" customFormat="1" ht="75" x14ac:dyDescent="0.25">
      <c r="B9" s="6">
        <f t="shared" si="0"/>
        <v>3</v>
      </c>
      <c r="C9" s="6" t="s">
        <v>49</v>
      </c>
      <c r="D9" s="1" t="s">
        <v>50</v>
      </c>
      <c r="E9" s="1" t="s">
        <v>43</v>
      </c>
      <c r="F9" s="4" t="s">
        <v>44</v>
      </c>
      <c r="G9" s="25">
        <v>100</v>
      </c>
      <c r="H9" s="25">
        <v>0</v>
      </c>
      <c r="I9" s="25">
        <f t="shared" si="1"/>
        <v>100</v>
      </c>
      <c r="J9" s="25">
        <v>0</v>
      </c>
      <c r="K9" s="25">
        <v>0</v>
      </c>
      <c r="L9" s="25">
        <f t="shared" si="2"/>
        <v>100</v>
      </c>
      <c r="M9" s="5">
        <v>59.33</v>
      </c>
      <c r="N9" s="5">
        <v>2000</v>
      </c>
      <c r="O9" s="5">
        <f t="shared" si="3"/>
        <v>2360</v>
      </c>
      <c r="P9" s="1" t="s">
        <v>51</v>
      </c>
    </row>
    <row r="10" spans="1:31" s="11" customFormat="1" ht="75" x14ac:dyDescent="0.25">
      <c r="B10" s="6">
        <f t="shared" si="0"/>
        <v>4</v>
      </c>
      <c r="C10" s="6" t="s">
        <v>52</v>
      </c>
      <c r="D10" s="1" t="s">
        <v>53</v>
      </c>
      <c r="E10" s="1" t="s">
        <v>54</v>
      </c>
      <c r="F10" s="4" t="s">
        <v>44</v>
      </c>
      <c r="G10" s="25">
        <v>50</v>
      </c>
      <c r="H10" s="25">
        <v>0</v>
      </c>
      <c r="I10" s="25">
        <f t="shared" si="1"/>
        <v>50</v>
      </c>
      <c r="J10" s="25">
        <v>0</v>
      </c>
      <c r="K10" s="25">
        <v>0</v>
      </c>
      <c r="L10" s="25">
        <f t="shared" si="2"/>
        <v>50</v>
      </c>
      <c r="M10" s="5">
        <v>59.33</v>
      </c>
      <c r="N10" s="5">
        <v>1000</v>
      </c>
      <c r="O10" s="5">
        <f t="shared" si="3"/>
        <v>1180</v>
      </c>
      <c r="P10" s="1" t="s">
        <v>45</v>
      </c>
    </row>
    <row r="11" spans="1:31" ht="75" x14ac:dyDescent="0.25">
      <c r="A11" s="11"/>
      <c r="B11" s="6">
        <f t="shared" si="0"/>
        <v>5</v>
      </c>
      <c r="C11" s="6" t="s">
        <v>55</v>
      </c>
      <c r="D11" s="1" t="s">
        <v>56</v>
      </c>
      <c r="E11" s="1" t="s">
        <v>54</v>
      </c>
      <c r="F11" s="4" t="s">
        <v>44</v>
      </c>
      <c r="G11" s="25">
        <v>50</v>
      </c>
      <c r="H11" s="25">
        <v>0</v>
      </c>
      <c r="I11" s="25">
        <f t="shared" si="1"/>
        <v>50</v>
      </c>
      <c r="J11" s="25">
        <v>0</v>
      </c>
      <c r="K11" s="25">
        <v>0</v>
      </c>
      <c r="L11" s="25">
        <f t="shared" si="2"/>
        <v>50</v>
      </c>
      <c r="M11" s="5">
        <v>59.33</v>
      </c>
      <c r="N11" s="5">
        <v>1000</v>
      </c>
      <c r="O11" s="5">
        <f t="shared" si="3"/>
        <v>1180</v>
      </c>
      <c r="P11" s="1" t="s">
        <v>45</v>
      </c>
      <c r="Q11" s="11"/>
      <c r="R11" s="11"/>
      <c r="S11" s="11"/>
      <c r="T11" s="11"/>
      <c r="U11" s="11"/>
      <c r="V11" s="11"/>
      <c r="W11" s="11"/>
      <c r="X11" s="11"/>
      <c r="Y11" s="11"/>
      <c r="Z11" s="11"/>
      <c r="AE11" s="11"/>
    </row>
    <row r="12" spans="1:31" ht="75" x14ac:dyDescent="0.25">
      <c r="A12" s="11"/>
      <c r="B12" s="6">
        <f t="shared" si="0"/>
        <v>6</v>
      </c>
      <c r="C12" s="6" t="s">
        <v>57</v>
      </c>
      <c r="D12" s="1" t="s">
        <v>58</v>
      </c>
      <c r="E12" s="1" t="s">
        <v>54</v>
      </c>
      <c r="F12" s="4" t="s">
        <v>44</v>
      </c>
      <c r="G12" s="25">
        <v>50</v>
      </c>
      <c r="H12" s="25">
        <v>0</v>
      </c>
      <c r="I12" s="25">
        <f t="shared" si="1"/>
        <v>50</v>
      </c>
      <c r="J12" s="25">
        <v>0</v>
      </c>
      <c r="K12" s="25">
        <v>0</v>
      </c>
      <c r="L12" s="25">
        <f t="shared" si="2"/>
        <v>50</v>
      </c>
      <c r="M12" s="5">
        <v>59.33</v>
      </c>
      <c r="N12" s="5">
        <v>1000</v>
      </c>
      <c r="O12" s="5">
        <f t="shared" si="3"/>
        <v>1180</v>
      </c>
      <c r="P12" s="1" t="s">
        <v>45</v>
      </c>
      <c r="Q12" s="11"/>
      <c r="R12" s="11"/>
      <c r="S12" s="11"/>
      <c r="T12" s="11"/>
      <c r="U12" s="11"/>
      <c r="V12" s="11"/>
      <c r="W12" s="11"/>
      <c r="X12" s="11"/>
      <c r="Y12" s="11"/>
      <c r="Z12" s="11"/>
      <c r="AE12" s="11"/>
    </row>
    <row r="13" spans="1:31" ht="75" x14ac:dyDescent="0.25">
      <c r="A13" s="11"/>
      <c r="B13" s="6">
        <f t="shared" si="0"/>
        <v>7</v>
      </c>
      <c r="C13" s="6" t="s">
        <v>59</v>
      </c>
      <c r="D13" s="1" t="s">
        <v>60</v>
      </c>
      <c r="E13" s="1" t="s">
        <v>61</v>
      </c>
      <c r="F13" s="4" t="s">
        <v>44</v>
      </c>
      <c r="G13" s="25">
        <v>4</v>
      </c>
      <c r="H13" s="25">
        <v>0</v>
      </c>
      <c r="I13" s="25">
        <f t="shared" si="1"/>
        <v>4</v>
      </c>
      <c r="J13" s="25">
        <v>0</v>
      </c>
      <c r="K13" s="25">
        <v>0</v>
      </c>
      <c r="L13" s="25">
        <f t="shared" si="2"/>
        <v>4</v>
      </c>
      <c r="M13" s="32">
        <v>93.64</v>
      </c>
      <c r="N13" s="5">
        <v>200</v>
      </c>
      <c r="O13" s="5">
        <f t="shared" si="3"/>
        <v>236</v>
      </c>
      <c r="P13" s="1" t="s">
        <v>62</v>
      </c>
      <c r="Q13" s="11"/>
      <c r="R13" s="11"/>
      <c r="S13" s="11"/>
      <c r="T13" s="11"/>
      <c r="U13" s="11"/>
      <c r="V13" s="11"/>
      <c r="W13" s="11"/>
      <c r="X13" s="11"/>
      <c r="Y13" s="11"/>
      <c r="Z13" s="11"/>
      <c r="AE13" s="11"/>
    </row>
    <row r="14" spans="1:31" x14ac:dyDescent="0.25">
      <c r="A14" s="11"/>
      <c r="B14" s="17"/>
      <c r="C14" s="19"/>
      <c r="D14" s="18"/>
      <c r="E14" s="18"/>
      <c r="F14" s="19"/>
      <c r="G14" s="19"/>
      <c r="H14" s="19"/>
      <c r="I14" s="37"/>
      <c r="J14" s="19"/>
      <c r="K14" s="19"/>
      <c r="L14" s="37"/>
      <c r="M14" s="21"/>
      <c r="N14" s="22">
        <f>SUM($N$7:$N$13)</f>
        <v>9200</v>
      </c>
      <c r="O14" s="22">
        <f>N14*1.18</f>
        <v>10856</v>
      </c>
      <c r="P14" s="2"/>
      <c r="Q14" s="11"/>
      <c r="R14" s="11"/>
      <c r="S14" s="11"/>
      <c r="T14" s="11"/>
      <c r="U14" s="11"/>
      <c r="V14" s="11"/>
      <c r="W14" s="11"/>
      <c r="X14" s="11"/>
      <c r="Y14" s="11"/>
      <c r="Z14" s="11"/>
      <c r="AE14" s="11"/>
    </row>
    <row r="15" spans="1:31" x14ac:dyDescent="0.25">
      <c r="A15" s="11"/>
      <c r="B15" s="16"/>
      <c r="C15" s="16"/>
      <c r="D15" s="2"/>
      <c r="E15" s="2"/>
      <c r="F15" s="16"/>
      <c r="G15" s="16"/>
      <c r="H15" s="16"/>
      <c r="I15" s="38"/>
      <c r="J15" s="16"/>
      <c r="K15" s="16"/>
      <c r="L15" s="38"/>
      <c r="M15" s="16"/>
      <c r="N15" s="16" t="s">
        <v>22</v>
      </c>
      <c r="O15" s="31">
        <f>O14-N14</f>
        <v>1656</v>
      </c>
      <c r="P15" s="2"/>
      <c r="Q15" s="11"/>
      <c r="R15" s="11"/>
      <c r="S15" s="11"/>
      <c r="T15" s="11"/>
      <c r="U15" s="11"/>
      <c r="V15" s="11"/>
      <c r="W15" s="11"/>
      <c r="X15" s="11"/>
      <c r="Y15" s="11"/>
      <c r="Z15" s="11"/>
      <c r="AE15" s="11"/>
    </row>
    <row r="16" spans="1:31" s="11" customFormat="1" x14ac:dyDescent="0.25">
      <c r="A16"/>
      <c r="B16" s="60" t="s">
        <v>3</v>
      </c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60"/>
      <c r="Q16"/>
      <c r="R16"/>
      <c r="S16"/>
      <c r="T16"/>
      <c r="U16"/>
      <c r="V16"/>
      <c r="W16"/>
      <c r="X16"/>
      <c r="Y16"/>
      <c r="Z16"/>
      <c r="AE16"/>
    </row>
    <row r="17" spans="1:31" s="11" customFormat="1" x14ac:dyDescent="0.25">
      <c r="B17" s="52" t="s">
        <v>4</v>
      </c>
      <c r="C17" s="52"/>
      <c r="D17" s="52"/>
      <c r="E17" s="40" t="s">
        <v>70</v>
      </c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2"/>
    </row>
    <row r="18" spans="1:31" s="11" customFormat="1" ht="32.1" customHeight="1" x14ac:dyDescent="0.25">
      <c r="B18" s="61" t="s">
        <v>5</v>
      </c>
      <c r="C18" s="61"/>
      <c r="D18" s="61"/>
      <c r="E18" s="53" t="s">
        <v>9</v>
      </c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5"/>
      <c r="R18" s="2"/>
      <c r="S18" s="2"/>
      <c r="T18" s="2"/>
      <c r="U18" s="2"/>
      <c r="V18" s="2"/>
      <c r="W18" s="2"/>
    </row>
    <row r="19" spans="1:31" s="11" customFormat="1" ht="15" customHeight="1" x14ac:dyDescent="0.25">
      <c r="B19" s="52" t="s">
        <v>6</v>
      </c>
      <c r="C19" s="52"/>
      <c r="D19" s="52"/>
      <c r="E19" s="40" t="s">
        <v>63</v>
      </c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</row>
    <row r="20" spans="1:31" s="11" customFormat="1" ht="15" customHeight="1" x14ac:dyDescent="0.25">
      <c r="B20" s="52"/>
      <c r="C20" s="52"/>
      <c r="D20" s="52"/>
      <c r="E20" s="40" t="s">
        <v>64</v>
      </c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</row>
    <row r="21" spans="1:31" s="11" customFormat="1" ht="15" customHeight="1" x14ac:dyDescent="0.25">
      <c r="B21" s="52"/>
      <c r="C21" s="52"/>
      <c r="D21" s="52"/>
      <c r="E21" s="40" t="s">
        <v>65</v>
      </c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</row>
    <row r="22" spans="1:31" s="11" customFormat="1" x14ac:dyDescent="0.25">
      <c r="B22" s="43" t="s">
        <v>25</v>
      </c>
      <c r="C22" s="44"/>
      <c r="D22" s="45"/>
      <c r="E22" s="40" t="s">
        <v>24</v>
      </c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2"/>
    </row>
    <row r="23" spans="1:31" s="11" customFormat="1" x14ac:dyDescent="0.25">
      <c r="B23" s="43" t="s">
        <v>26</v>
      </c>
      <c r="C23" s="44"/>
      <c r="D23" s="45"/>
      <c r="E23" s="40" t="s">
        <v>27</v>
      </c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2"/>
    </row>
    <row r="24" spans="1:31" s="11" customFormat="1" x14ac:dyDescent="0.25">
      <c r="B24" s="52" t="s">
        <v>7</v>
      </c>
      <c r="C24" s="52"/>
      <c r="D24" s="52"/>
      <c r="E24" s="40" t="s">
        <v>68</v>
      </c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2"/>
    </row>
    <row r="25" spans="1:31" s="11" customFormat="1" x14ac:dyDescent="0.25">
      <c r="B25" s="52" t="s">
        <v>8</v>
      </c>
      <c r="C25" s="52"/>
      <c r="D25" s="52"/>
      <c r="E25" s="40" t="s">
        <v>66</v>
      </c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2"/>
    </row>
    <row r="26" spans="1:31" x14ac:dyDescent="0.25">
      <c r="A26" s="11"/>
      <c r="B26" s="27"/>
      <c r="C26" s="27"/>
      <c r="D26" s="27"/>
      <c r="E26" s="28"/>
      <c r="F26" s="28"/>
      <c r="G26" s="28"/>
      <c r="H26" s="28"/>
      <c r="I26" s="39"/>
      <c r="J26" s="28"/>
      <c r="K26" s="28"/>
      <c r="L26" s="39"/>
      <c r="M26" s="28"/>
      <c r="N26" s="28"/>
      <c r="O26" s="28"/>
      <c r="P26" s="28"/>
      <c r="Q26" s="11"/>
    </row>
    <row r="27" spans="1:31" x14ac:dyDescent="0.25">
      <c r="B27" s="11" t="s">
        <v>29</v>
      </c>
      <c r="R27" s="11"/>
      <c r="S27" s="11"/>
      <c r="T27" s="11"/>
      <c r="U27" s="11"/>
      <c r="V27" s="11"/>
      <c r="W27" s="11"/>
      <c r="X27" s="11"/>
      <c r="Y27" s="11"/>
      <c r="Z27" s="11"/>
      <c r="AE27" s="11"/>
    </row>
    <row r="28" spans="1:31" x14ac:dyDescent="0.25">
      <c r="A28" s="11"/>
      <c r="B28" s="11"/>
      <c r="D28" s="11"/>
      <c r="E28" s="11"/>
      <c r="F28" s="11"/>
      <c r="G28" s="11"/>
      <c r="H28" s="11"/>
      <c r="J28" s="11"/>
      <c r="K28" s="11"/>
      <c r="M28" s="11"/>
      <c r="N28" s="11"/>
      <c r="O28" s="11"/>
      <c r="P28" s="11"/>
      <c r="Q28" s="11"/>
    </row>
    <row r="29" spans="1:31" x14ac:dyDescent="0.25">
      <c r="B29" t="s">
        <v>11</v>
      </c>
    </row>
    <row r="30" spans="1:31" x14ac:dyDescent="0.25">
      <c r="D30" s="3" t="str">
        <f>Query2_USERN</f>
        <v>Шушпанникова Елена Викторовна</v>
      </c>
    </row>
    <row r="31" spans="1:31" x14ac:dyDescent="0.25">
      <c r="B31" t="s">
        <v>12</v>
      </c>
      <c r="D31" s="3" t="str">
        <f>Query2_USERT</f>
        <v>(347)221-57-56</v>
      </c>
    </row>
    <row r="32" spans="1:31" x14ac:dyDescent="0.25">
      <c r="B32" t="s">
        <v>13</v>
      </c>
      <c r="D32" s="3" t="str">
        <f>Query2_USERE</f>
        <v/>
      </c>
    </row>
  </sheetData>
  <mergeCells count="30">
    <mergeCell ref="E23:Q23"/>
    <mergeCell ref="E24:Q24"/>
    <mergeCell ref="E25:Q25"/>
    <mergeCell ref="B24:D24"/>
    <mergeCell ref="B25:D25"/>
    <mergeCell ref="B23:D23"/>
    <mergeCell ref="N4:N5"/>
    <mergeCell ref="M4:M5"/>
    <mergeCell ref="B19:D19"/>
    <mergeCell ref="B21:D21"/>
    <mergeCell ref="B17:D17"/>
    <mergeCell ref="B16:P16"/>
    <mergeCell ref="B18:D18"/>
    <mergeCell ref="E21:Q21"/>
    <mergeCell ref="E22:Q22"/>
    <mergeCell ref="B22:D22"/>
    <mergeCell ref="B2:P2"/>
    <mergeCell ref="B4:B5"/>
    <mergeCell ref="D4:D5"/>
    <mergeCell ref="O4:O5"/>
    <mergeCell ref="P4:P5"/>
    <mergeCell ref="E4:E5"/>
    <mergeCell ref="F4:F5"/>
    <mergeCell ref="G4:L4"/>
    <mergeCell ref="C4:C5"/>
    <mergeCell ref="B20:D20"/>
    <mergeCell ref="E17:Q17"/>
    <mergeCell ref="E18:Q18"/>
    <mergeCell ref="E19:Q19"/>
    <mergeCell ref="E20:Q20"/>
  </mergeCells>
  <pageMargins left="0.39370078740157483" right="0.39370078740157483" top="0.39370078740157483" bottom="0.39370078740157483" header="0.31496062992125984" footer="0.31496062992125984"/>
  <pageSetup paperSize="9" scale="65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29" t="s">
        <v>30</v>
      </c>
      <c r="B5" t="e">
        <f>XLR_ERRNAME</f>
        <v>#NAME?</v>
      </c>
    </row>
    <row r="6" spans="1:19" x14ac:dyDescent="0.25">
      <c r="A6" t="s">
        <v>31</v>
      </c>
      <c r="B6">
        <v>8048</v>
      </c>
      <c r="C6" s="30" t="s">
        <v>32</v>
      </c>
      <c r="D6">
        <v>4925</v>
      </c>
      <c r="E6" s="30" t="s">
        <v>33</v>
      </c>
      <c r="F6" s="30" t="s">
        <v>34</v>
      </c>
      <c r="G6" s="30" t="s">
        <v>35</v>
      </c>
      <c r="H6" s="30" t="s">
        <v>35</v>
      </c>
      <c r="I6" s="30" t="s">
        <v>35</v>
      </c>
      <c r="J6" s="30" t="s">
        <v>33</v>
      </c>
      <c r="K6" s="30" t="s">
        <v>36</v>
      </c>
      <c r="L6" s="30" t="s">
        <v>37</v>
      </c>
      <c r="M6" s="30" t="s">
        <v>38</v>
      </c>
      <c r="N6" s="30" t="s">
        <v>35</v>
      </c>
      <c r="O6">
        <v>1514</v>
      </c>
      <c r="P6" s="30" t="s">
        <v>39</v>
      </c>
      <c r="Q6">
        <v>0</v>
      </c>
      <c r="R6" s="30" t="s">
        <v>35</v>
      </c>
      <c r="S6" s="30" t="s">
        <v>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Шушпанникова Елена Викторовна</dc:creator>
  <cp:lastModifiedBy>Мигранова Регина Фангизовна</cp:lastModifiedBy>
  <cp:lastPrinted>2014-11-24T08:29:38Z</cp:lastPrinted>
  <dcterms:created xsi:type="dcterms:W3CDTF">2013-12-19T08:11:42Z</dcterms:created>
  <dcterms:modified xsi:type="dcterms:W3CDTF">2015-04-29T04:00:23Z</dcterms:modified>
</cp:coreProperties>
</file>